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Tabelle1" sheetId="1" r:id="rId1"/>
    <sheet name="Tabelle2" sheetId="2" r:id="rId2"/>
  </sheets>
  <externalReferences>
    <externalReference r:id="rId3"/>
  </externalReferenc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38" i="1"/>
  <c r="C35" i="1"/>
  <c r="B35" i="1"/>
  <c r="C34" i="1"/>
  <c r="B34" i="1"/>
  <c r="F31" i="1"/>
  <c r="B31" i="1"/>
  <c r="F30" i="1"/>
  <c r="B30" i="1"/>
  <c r="H29" i="1"/>
  <c r="G29" i="1"/>
  <c r="F29" i="1"/>
  <c r="D29" i="1"/>
  <c r="C29" i="1"/>
  <c r="B29" i="1"/>
  <c r="G28" i="1"/>
  <c r="H28" i="1"/>
  <c r="F28" i="1"/>
  <c r="C28" i="1"/>
  <c r="D28" i="1"/>
  <c r="B28" i="1"/>
  <c r="D27" i="1"/>
  <c r="C27" i="1"/>
  <c r="B27" i="1"/>
  <c r="H27" i="1"/>
  <c r="G27" i="1"/>
  <c r="F27" i="1"/>
  <c r="E20" i="1"/>
  <c r="F20" i="1" s="1"/>
  <c r="G20" i="1" s="1"/>
  <c r="E19" i="1"/>
  <c r="E18" i="1"/>
  <c r="F19" i="1" l="1"/>
  <c r="G19" i="1" s="1"/>
  <c r="F18" i="1"/>
  <c r="G18" i="1" s="1"/>
</calcChain>
</file>

<file path=xl/sharedStrings.xml><?xml version="1.0" encoding="utf-8"?>
<sst xmlns="http://schemas.openxmlformats.org/spreadsheetml/2006/main" count="28" uniqueCount="22">
  <si>
    <t>Probe</t>
  </si>
  <si>
    <t>590/450</t>
  </si>
  <si>
    <t>µg/5µl</t>
  </si>
  <si>
    <t>mg/ml</t>
  </si>
  <si>
    <t>Kontrolle</t>
  </si>
  <si>
    <t>Extrahiert</t>
  </si>
  <si>
    <t>Unbehandelt</t>
  </si>
  <si>
    <t xml:space="preserve"> +ethylacetat (heme extraction)</t>
  </si>
  <si>
    <t>5 min</t>
  </si>
  <si>
    <t>R1</t>
  </si>
  <si>
    <t>R2</t>
  </si>
  <si>
    <t>R3</t>
  </si>
  <si>
    <t xml:space="preserve"> ohne ethylacetat</t>
  </si>
  <si>
    <t>OD470</t>
  </si>
  <si>
    <t>Minus background</t>
  </si>
  <si>
    <t>Pro minute</t>
  </si>
  <si>
    <t>Pro minute/pro µg enzym</t>
  </si>
  <si>
    <t>control</t>
  </si>
  <si>
    <t>heme extraction</t>
  </si>
  <si>
    <t>Mittelwert</t>
  </si>
  <si>
    <t>StabW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</si>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</sst>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Eichgerade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83114610673667"/>
          <c:y val="0.17171296296296298"/>
          <c:w val="0.82505774278215227"/>
          <c:h val="0.6227161708953047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1763998250218724E-2"/>
                  <c:y val="-0.102268518518518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[1]Tabelle1!$A$17:$A$24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xVal>
          <c:yVal>
            <c:numRef>
              <c:f>[1]Tabelle1!$D$17:$D$24</c:f>
              <c:numCache>
                <c:formatCode>General</c:formatCode>
                <c:ptCount val="8"/>
                <c:pt idx="0">
                  <c:v>0.70099999999999996</c:v>
                </c:pt>
                <c:pt idx="1">
                  <c:v>0.83499999999999996</c:v>
                </c:pt>
                <c:pt idx="2">
                  <c:v>0.94099999999999995</c:v>
                </c:pt>
                <c:pt idx="3">
                  <c:v>1.0720000000000001</c:v>
                </c:pt>
                <c:pt idx="4">
                  <c:v>1.2230000000000001</c:v>
                </c:pt>
                <c:pt idx="5">
                  <c:v>1.423</c:v>
                </c:pt>
                <c:pt idx="6">
                  <c:v>2.0649999999999999</c:v>
                </c:pt>
                <c:pt idx="7">
                  <c:v>2.7610000000000001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A4-45BF-8E99-F27F7D1B1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496120"/>
        <c:axId val="323495792"/>
      </c:scatterChart>
      <c:valAx>
        <c:axId val="323496120"/>
        <c:scaling>
          <c:orientation val="minMax"/>
          <c:max val="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µg BSA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495792"/>
        <c:crosses val="autoZero"/>
        <c:crossBetween val="midCat"/>
        <c:majorUnit val="1"/>
      </c:valAx>
      <c:valAx>
        <c:axId val="323495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OD590/450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496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Tabelle1!$B$23</c:f>
              <c:strCache>
                <c:ptCount val="1"/>
                <c:pt idx="0">
                  <c:v> ohne ethylacetat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4C-4E9B-B203-2F2B7F465C1C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04C-4E9B-B203-2F2B7F465C1C}"/>
              </c:ext>
            </c:extLst>
          </c:dPt>
          <c:errBars>
            <c:errBarType val="both"/>
            <c:errValType val="cust"/>
            <c:noEndCap val="0"/>
            <c:plus>
              <c:numRef>
                <c:f>Tabelle1!$B$35:$C$35</c:f>
                <c:numCache>
                  <c:formatCode>General</c:formatCode>
                  <c:ptCount val="2"/>
                  <c:pt idx="0">
                    <c:v>1.4171855410145678E-2</c:v>
                  </c:pt>
                  <c:pt idx="1">
                    <c:v>7.6192339570003821E-5</c:v>
                  </c:pt>
                </c:numCache>
              </c:numRef>
            </c:plus>
            <c:minus>
              <c:numRef>
                <c:f>Tabelle1!$B$35:$C$35</c:f>
                <c:numCache>
                  <c:formatCode>General</c:formatCode>
                  <c:ptCount val="2"/>
                  <c:pt idx="0">
                    <c:v>1.4171855410145678E-2</c:v>
                  </c:pt>
                  <c:pt idx="1">
                    <c:v>7.6192339570003821E-5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Tabelle1!$B$33:$C$33</c:f>
              <c:strCache>
                <c:ptCount val="2"/>
                <c:pt idx="0">
                  <c:v>control</c:v>
                </c:pt>
                <c:pt idx="1">
                  <c:v>heme extraction</c:v>
                </c:pt>
              </c:strCache>
            </c:strRef>
          </c:cat>
          <c:val>
            <c:numRef>
              <c:f>Tabelle1!$B$34:$C$34</c:f>
              <c:numCache>
                <c:formatCode>General</c:formatCode>
                <c:ptCount val="2"/>
                <c:pt idx="0">
                  <c:v>5.1453184496150488E-2</c:v>
                </c:pt>
                <c:pt idx="1">
                  <c:v>5.6031164783794324E-3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-69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A470 /</a:t>
                </a:r>
                <a:r>
                  <a:rPr lang="en-US" baseline="0"/>
                  <a:t> min µg enzyme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562534510275554E-2"/>
              <c:y val="0.26899715660542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Tabelle1!$B$23</c:f>
              <c:strCache>
                <c:ptCount val="1"/>
                <c:pt idx="0">
                  <c:v> ohne ethylacetat</c:v>
                </c:pt>
              </c:strCache>
            </c:strRef>
          </c:tx>
          <c:spPr>
            <a:solidFill>
              <a:sysClr val="windowText" lastClr="0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Tabelle1!$B$39:$C$39</c:f>
                <c:numCache>
                  <c:formatCode>General</c:formatCode>
                  <c:ptCount val="2"/>
                  <c:pt idx="1">
                    <c:v>1.359820733051058E-2</c:v>
                  </c:pt>
                </c:numCache>
              </c:numRef>
            </c:plus>
            <c:minus>
              <c:numRef>
                <c:f>Tabelle1!$B$39:$C$39</c:f>
                <c:numCache>
                  <c:formatCode>General</c:formatCode>
                  <c:ptCount val="2"/>
                  <c:pt idx="1">
                    <c:v>1.359820733051058E-2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Tabelle1!$B$33:$C$33</c:f>
              <c:strCache>
                <c:ptCount val="2"/>
                <c:pt idx="0">
                  <c:v>control</c:v>
                </c:pt>
                <c:pt idx="1">
                  <c:v>heme extraction</c:v>
                </c:pt>
              </c:strCache>
            </c:strRef>
          </c:cat>
          <c:val>
            <c:numRef>
              <c:f>Tabelle1!$B$38:$C$38</c:f>
              <c:numCache>
                <c:formatCode>0.00%</c:formatCode>
                <c:ptCount val="2"/>
                <c:pt idx="0">
                  <c:v>1</c:v>
                </c:pt>
                <c:pt idx="1">
                  <c:v>0.10889737016760613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D2-4EA7-933C-969DD8C4D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-69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A470 /</a:t>
                </a:r>
                <a:r>
                  <a:rPr lang="en-US" baseline="0"/>
                  <a:t> min µg enzyme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562534510275554E-2"/>
              <c:y val="0.24584900845727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Tabelle1!$B$23</c:f>
              <c:strCache>
                <c:ptCount val="1"/>
                <c:pt idx="0">
                  <c:v> ohne ethylacetat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8F-4177-BD94-961245128578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8F-4177-BD94-961245128578}"/>
              </c:ext>
            </c:extLst>
          </c:dPt>
          <c:errBars>
            <c:errBarType val="both"/>
            <c:errValType val="cust"/>
            <c:noEndCap val="0"/>
            <c:plus>
              <c:numRef>
                <c:f>Tabelle1!$B$35:$C$35</c:f>
                <c:numCache>
                  <c:formatCode>General</c:formatCode>
                  <c:ptCount val="2"/>
                  <c:pt idx="0">
                    <c:v>1.4171855410145678E-2</c:v>
                  </c:pt>
                  <c:pt idx="1">
                    <c:v>7.6192339570003821E-5</c:v>
                  </c:pt>
                </c:numCache>
              </c:numRef>
            </c:plus>
            <c:minus>
              <c:numRef>
                <c:f>Tabelle1!$B$35:$C$35</c:f>
                <c:numCache>
                  <c:formatCode>General</c:formatCode>
                  <c:ptCount val="2"/>
                  <c:pt idx="0">
                    <c:v>1.4171855410145678E-2</c:v>
                  </c:pt>
                  <c:pt idx="1">
                    <c:v>7.6192339570003821E-5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Tabelle1!$B$33:$C$33</c:f>
              <c:strCache>
                <c:ptCount val="2"/>
                <c:pt idx="0">
                  <c:v>control</c:v>
                </c:pt>
                <c:pt idx="1">
                  <c:v>heme extraction</c:v>
                </c:pt>
              </c:strCache>
            </c:strRef>
          </c:cat>
          <c:val>
            <c:numRef>
              <c:f>Tabelle1!$B$34:$C$34</c:f>
              <c:numCache>
                <c:formatCode>General</c:formatCode>
                <c:ptCount val="2"/>
                <c:pt idx="0">
                  <c:v>5.1453184496150488E-2</c:v>
                </c:pt>
                <c:pt idx="1">
                  <c:v>5.6031164783794324E-3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8F-4177-BD94-961245128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-69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A470 /</a:t>
                </a:r>
                <a:r>
                  <a:rPr lang="en-US" baseline="0"/>
                  <a:t> min µg enzyme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562534510275554E-2"/>
              <c:y val="0.26899715660542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Tabelle1!$B$23</c:f>
              <c:strCache>
                <c:ptCount val="1"/>
                <c:pt idx="0">
                  <c:v> ohne ethylacetat</c:v>
                </c:pt>
              </c:strCache>
            </c:strRef>
          </c:tx>
          <c:spPr>
            <a:solidFill>
              <a:sysClr val="windowText" lastClr="0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Tabelle1!$B$39:$C$39</c:f>
                <c:numCache>
                  <c:formatCode>General</c:formatCode>
                  <c:ptCount val="2"/>
                  <c:pt idx="1">
                    <c:v>1.359820733051058E-2</c:v>
                  </c:pt>
                </c:numCache>
              </c:numRef>
            </c:plus>
            <c:minus>
              <c:numRef>
                <c:f>Tabelle1!$B$39:$C$39</c:f>
                <c:numCache>
                  <c:formatCode>General</c:formatCode>
                  <c:ptCount val="2"/>
                  <c:pt idx="1">
                    <c:v>1.359820733051058E-2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Tabelle1!$B$33:$C$33</c:f>
              <c:strCache>
                <c:ptCount val="2"/>
                <c:pt idx="0">
                  <c:v>control</c:v>
                </c:pt>
                <c:pt idx="1">
                  <c:v>heme extraction</c:v>
                </c:pt>
              </c:strCache>
            </c:strRef>
          </c:cat>
          <c:val>
            <c:numRef>
              <c:f>Tabelle1!$B$38:$C$38</c:f>
              <c:numCache>
                <c:formatCode>0.00%</c:formatCode>
                <c:ptCount val="2"/>
                <c:pt idx="0">
                  <c:v>1</c:v>
                </c:pt>
                <c:pt idx="1">
                  <c:v>0.10889737016760613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29-4CF1-9DE1-ED0027B4B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overlap val="-69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A470 /</a:t>
                </a:r>
                <a:r>
                  <a:rPr lang="en-US" baseline="0"/>
                  <a:t> min µg enzyme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562534510275554E-2"/>
              <c:y val="0.24584900845727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85725</xdr:rowOff>
    </xdr:from>
    <xdr:to>
      <xdr:col>8</xdr:col>
      <xdr:colOff>390525</xdr:colOff>
      <xdr:row>14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DF2D3D9-CA1C-4CA3-96B4-44A327FCCA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0</xdr:row>
      <xdr:rowOff>157162</xdr:rowOff>
    </xdr:from>
    <xdr:to>
      <xdr:col>14</xdr:col>
      <xdr:colOff>257175</xdr:colOff>
      <xdr:row>15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247650</xdr:colOff>
      <xdr:row>0</xdr:row>
      <xdr:rowOff>157162</xdr:rowOff>
    </xdr:from>
    <xdr:to>
      <xdr:col>19</xdr:col>
      <xdr:colOff>504825</xdr:colOff>
      <xdr:row>15</xdr:row>
      <xdr:rowOff>42862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257175</xdr:colOff>
      <xdr:row>14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0</xdr:row>
      <xdr:rowOff>0</xdr:rowOff>
    </xdr:from>
    <xdr:to>
      <xdr:col>8</xdr:col>
      <xdr:colOff>504825</xdr:colOff>
      <xdr:row>14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offmann\BradfordEichgrade20180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</sheetNames>
    <sheetDataSet>
      <sheetData sheetId="0">
        <row r="17">
          <cell r="A17">
            <v>0</v>
          </cell>
          <cell r="D17">
            <v>0.70099999999999996</v>
          </cell>
        </row>
        <row r="18">
          <cell r="A18">
            <v>1</v>
          </cell>
          <cell r="D18">
            <v>0.83499999999999996</v>
          </cell>
        </row>
        <row r="19">
          <cell r="A19">
            <v>2</v>
          </cell>
          <cell r="D19">
            <v>0.94099999999999995</v>
          </cell>
        </row>
        <row r="20">
          <cell r="A20">
            <v>3</v>
          </cell>
          <cell r="D20">
            <v>1.0720000000000001</v>
          </cell>
        </row>
        <row r="21">
          <cell r="A21">
            <v>4</v>
          </cell>
          <cell r="D21">
            <v>1.2230000000000001</v>
          </cell>
        </row>
        <row r="22">
          <cell r="A22">
            <v>5</v>
          </cell>
          <cell r="D22">
            <v>1.423</v>
          </cell>
        </row>
        <row r="23">
          <cell r="A23">
            <v>10</v>
          </cell>
          <cell r="D23">
            <v>2.0649999999999999</v>
          </cell>
        </row>
        <row r="24">
          <cell r="A24">
            <v>15</v>
          </cell>
          <cell r="D24">
            <v>2.7610000000000001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H39"/>
  <sheetViews>
    <sheetView tabSelected="1" workbookViewId="0">
      <selection activeCell="R26" sqref="R26"/>
    </sheetView>
  </sheetViews>
  <sheetFormatPr baseColWidth="10" defaultColWidth="9.140625" defaultRowHeight="15" x14ac:dyDescent="0.25"/>
  <cols>
    <col min="1" max="1" width="19.7109375" customWidth="1"/>
    <col min="3" max="3" width="12" bestFit="1" customWidth="1"/>
  </cols>
  <sheetData>
    <row r="17" spans="1:8" x14ac:dyDescent="0.25">
      <c r="B17" t="s">
        <v>0</v>
      </c>
      <c r="C17">
        <v>590</v>
      </c>
      <c r="D17">
        <v>450</v>
      </c>
      <c r="E17" t="s">
        <v>1</v>
      </c>
      <c r="F17" t="s">
        <v>2</v>
      </c>
      <c r="G17" t="s">
        <v>3</v>
      </c>
    </row>
    <row r="18" spans="1:8" x14ac:dyDescent="0.25">
      <c r="B18" t="s">
        <v>4</v>
      </c>
      <c r="C18">
        <v>0.64</v>
      </c>
      <c r="D18">
        <v>0.59099999999999997</v>
      </c>
      <c r="E18">
        <f>C18/D18</f>
        <v>1.0829103214890017</v>
      </c>
      <c r="F18">
        <f>(E18-0.686)/0.1383</f>
        <v>2.8699227873391293</v>
      </c>
      <c r="G18">
        <f>F18/5</f>
        <v>0.57398455746782584</v>
      </c>
    </row>
    <row r="19" spans="1:8" x14ac:dyDescent="0.25">
      <c r="B19" t="s">
        <v>5</v>
      </c>
      <c r="C19">
        <v>0.81399999999999995</v>
      </c>
      <c r="D19">
        <v>0.52800000000000002</v>
      </c>
      <c r="E19">
        <f>C19/D19</f>
        <v>1.5416666666666665</v>
      </c>
      <c r="F19">
        <f t="shared" ref="F19" si="0">(E19-0.686)/0.1383</f>
        <v>6.1870330200048187</v>
      </c>
      <c r="G19">
        <f t="shared" ref="G19" si="1">F19/5</f>
        <v>1.2374066040009637</v>
      </c>
    </row>
    <row r="20" spans="1:8" x14ac:dyDescent="0.25">
      <c r="B20" t="s">
        <v>6</v>
      </c>
      <c r="C20">
        <v>0.83299999999999996</v>
      </c>
      <c r="D20">
        <v>0.53</v>
      </c>
      <c r="E20">
        <f>C20/D20</f>
        <v>1.5716981132075469</v>
      </c>
      <c r="F20">
        <f t="shared" ref="F20" si="2">(E20-0.686)/0.1383</f>
        <v>6.404180138883202</v>
      </c>
      <c r="G20">
        <f t="shared" ref="G20" si="3">F20/5</f>
        <v>1.2808360277766404</v>
      </c>
    </row>
    <row r="23" spans="1:8" x14ac:dyDescent="0.25">
      <c r="B23" s="1" t="s">
        <v>12</v>
      </c>
      <c r="C23" s="1"/>
      <c r="D23" s="1"/>
      <c r="F23" s="1" t="s">
        <v>7</v>
      </c>
      <c r="G23" s="1"/>
      <c r="H23" s="1"/>
    </row>
    <row r="24" spans="1:8" x14ac:dyDescent="0.25">
      <c r="B24" s="1" t="s">
        <v>8</v>
      </c>
      <c r="C24" s="1"/>
      <c r="D24" s="1"/>
      <c r="F24" s="1" t="s">
        <v>8</v>
      </c>
      <c r="G24" s="1"/>
      <c r="H24" s="1"/>
    </row>
    <row r="25" spans="1:8" x14ac:dyDescent="0.25">
      <c r="B25" s="2" t="s">
        <v>9</v>
      </c>
      <c r="C25" s="2" t="s">
        <v>10</v>
      </c>
      <c r="D25" s="2" t="s">
        <v>11</v>
      </c>
      <c r="F25" s="2" t="s">
        <v>9</v>
      </c>
      <c r="G25" s="2" t="s">
        <v>10</v>
      </c>
      <c r="H25" s="2" t="s">
        <v>11</v>
      </c>
    </row>
    <row r="26" spans="1:8" x14ac:dyDescent="0.25">
      <c r="A26" t="s">
        <v>13</v>
      </c>
      <c r="B26" s="2">
        <v>0.26</v>
      </c>
      <c r="C26" s="2">
        <v>0.17799999999999999</v>
      </c>
      <c r="D26" s="2">
        <v>0.17</v>
      </c>
      <c r="F26" s="2">
        <v>0.09</v>
      </c>
      <c r="G26" s="2">
        <v>8.8999999999999996E-2</v>
      </c>
      <c r="H26" s="2">
        <v>0.09</v>
      </c>
    </row>
    <row r="27" spans="1:8" x14ac:dyDescent="0.25">
      <c r="A27" t="s">
        <v>14</v>
      </c>
      <c r="B27" s="2">
        <f>B26-0.055</f>
        <v>0.20500000000000002</v>
      </c>
      <c r="C27" s="2">
        <f t="shared" ref="C27:D27" si="4">C26-0.055</f>
        <v>0.123</v>
      </c>
      <c r="D27" s="2">
        <f t="shared" si="4"/>
        <v>0.11500000000000002</v>
      </c>
      <c r="F27" s="2">
        <f>F26-0.055</f>
        <v>3.4999999999999996E-2</v>
      </c>
      <c r="G27" s="2">
        <f t="shared" ref="G27:H27" si="5">G26-0.055</f>
        <v>3.3999999999999996E-2</v>
      </c>
      <c r="H27" s="2">
        <f t="shared" si="5"/>
        <v>3.4999999999999996E-2</v>
      </c>
    </row>
    <row r="28" spans="1:8" x14ac:dyDescent="0.25">
      <c r="A28" t="s">
        <v>15</v>
      </c>
      <c r="B28" s="2">
        <f>B27/5</f>
        <v>4.1000000000000002E-2</v>
      </c>
      <c r="C28" s="2">
        <f t="shared" ref="C28:D28" si="6">C27/5</f>
        <v>2.46E-2</v>
      </c>
      <c r="D28" s="2">
        <f t="shared" si="6"/>
        <v>2.3000000000000003E-2</v>
      </c>
      <c r="F28" s="2">
        <f>F27/5</f>
        <v>6.9999999999999993E-3</v>
      </c>
      <c r="G28" s="2">
        <f t="shared" ref="G28:H28" si="7">G27/5</f>
        <v>6.7999999999999988E-3</v>
      </c>
      <c r="H28" s="2">
        <f t="shared" si="7"/>
        <v>6.9999999999999993E-3</v>
      </c>
    </row>
    <row r="29" spans="1:8" x14ac:dyDescent="0.25">
      <c r="A29" t="s">
        <v>16</v>
      </c>
      <c r="B29">
        <f>B28/G18</f>
        <v>7.1430493149283403E-2</v>
      </c>
      <c r="C29">
        <f>C28/G18</f>
        <v>4.285829588957004E-2</v>
      </c>
      <c r="D29">
        <f>D28/G18</f>
        <v>4.0070764449598013E-2</v>
      </c>
      <c r="F29">
        <f>F28/G19</f>
        <v>5.6569925983638502E-3</v>
      </c>
      <c r="G29">
        <f>G28/G19</f>
        <v>5.4953642384105968E-3</v>
      </c>
      <c r="H29">
        <f>H28/G19</f>
        <v>5.6569925983638502E-3</v>
      </c>
    </row>
    <row r="30" spans="1:8" x14ac:dyDescent="0.25">
      <c r="A30" t="s">
        <v>19</v>
      </c>
      <c r="B30">
        <f>AVERAGE(B29:D29)</f>
        <v>5.1453184496150488E-2</v>
      </c>
      <c r="D30" s="2"/>
      <c r="F30">
        <f>AVERAGE(F29:H29)</f>
        <v>5.6031164783794324E-3</v>
      </c>
    </row>
    <row r="31" spans="1:8" x14ac:dyDescent="0.25">
      <c r="A31" t="s">
        <v>20</v>
      </c>
      <c r="B31">
        <f>_xlfn.STDEV.P(B29:D29)</f>
        <v>1.4171855410145678E-2</v>
      </c>
      <c r="F31">
        <f>_xlfn.STDEV.P(F29:H29)</f>
        <v>7.6192339570003821E-5</v>
      </c>
    </row>
    <row r="33" spans="1:4" x14ac:dyDescent="0.25">
      <c r="B33" s="3" t="s">
        <v>17</v>
      </c>
      <c r="C33" s="3" t="s">
        <v>18</v>
      </c>
    </row>
    <row r="34" spans="1:4" x14ac:dyDescent="0.25">
      <c r="A34" t="s">
        <v>16</v>
      </c>
      <c r="B34" s="2">
        <f>B30</f>
        <v>5.1453184496150488E-2</v>
      </c>
      <c r="C34" s="2">
        <f>F30</f>
        <v>5.6031164783794324E-3</v>
      </c>
    </row>
    <row r="35" spans="1:4" x14ac:dyDescent="0.25">
      <c r="A35" t="s">
        <v>20</v>
      </c>
      <c r="B35">
        <f>B31</f>
        <v>1.4171855410145678E-2</v>
      </c>
      <c r="C35">
        <f>F31</f>
        <v>7.6192339570003821E-5</v>
      </c>
    </row>
    <row r="37" spans="1:4" x14ac:dyDescent="0.25">
      <c r="A37" t="s">
        <v>21</v>
      </c>
      <c r="B37" s="2"/>
      <c r="C37" s="2"/>
      <c r="D37" s="2"/>
    </row>
    <row r="38" spans="1:4" x14ac:dyDescent="0.25">
      <c r="B38" s="4">
        <v>1</v>
      </c>
      <c r="C38" s="4">
        <f>C34/B34</f>
        <v>0.10889737016760613</v>
      </c>
    </row>
    <row r="39" spans="1:4" x14ac:dyDescent="0.25">
      <c r="B39" s="4"/>
      <c r="C39" s="4">
        <f>C35/C34</f>
        <v>1.359820733051058E-2</v>
      </c>
    </row>
  </sheetData>
  <mergeCells count="4">
    <mergeCell ref="F23:H23"/>
    <mergeCell ref="F24:H24"/>
    <mergeCell ref="B23:D23"/>
    <mergeCell ref="B24:D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G24" sqref="G24"/>
    </sheetView>
  </sheetViews>
  <sheetFormatPr baseColWidth="10" defaultRowHeight="15" x14ac:dyDescent="0.25"/>
  <sheetData/>
  <pageMargins left="0.7" right="0.7" top="0.78740157499999996" bottom="0.78740157499999996" header="0.3" footer="0.3"/>
  <pageSetup paperSize="9" scale="8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2018-07-23T13:46:05Z</dcterms:modified>
</cp:coreProperties>
</file>